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binary" PartName="/xl/commentsmeta0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utòmetre" sheetId="1" r:id="rId4"/>
  </sheets>
  <definedNames/>
  <calcPr/>
  <extLst>
    <ext uri="GoogleSheetsCustomDataVersion2">
      <go:sheetsCustomData xmlns:go="http://customooxmlschemas.google.com/" r:id="rId5" roundtripDataChecksum="h44A4oca8fOeug/XhHT4pui2KWSngiSilfBN5oCAOlg="/>
    </ext>
  </extLst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N40">
      <text>
        <t xml:space="preserve">======
ID#AAABG7evRFc
Jaume Cardona    (2024-02-20 08:22:42)
Possar la velocitat mitjana més baixa prevista per a la cursa. Exemple 30 Km/h.</t>
      </text>
    </comment>
    <comment authorId="0" ref="O40">
      <text>
        <t xml:space="preserve">======
ID#AAABG7evRFY
Jaume Cardona    (2024-02-20 08:22:42)
Possar la velocitat mitjana prevista per a la cursa. Exemple 32 Km/h.</t>
      </text>
    </comment>
    <comment authorId="0" ref="D39">
      <text>
        <t xml:space="preserve">======
ID#AAABG7evRFU
Jaume Cardona    (2024-02-20 08:22:42)
Quilometratge total de la cursa</t>
      </text>
    </comment>
    <comment authorId="0" ref="N41">
      <text>
        <t xml:space="preserve">======
ID#AAABG7evRFQ
Jaume Cardona    (2024-02-20 08:22:42)
Possar l'hora de sortida de la cursa. Exemple 12:00</t>
      </text>
    </comment>
    <comment authorId="0" ref="B11">
      <text>
        <t xml:space="preserve">======
ID#AAABG7evRFM
Jaume Cardona    (2024-02-20 08:22:42)
Especificar l'itinerani amb tots els creuers i pas per nuclis urbans.</t>
      </text>
    </comment>
    <comment authorId="0" ref="P40">
      <text>
        <t xml:space="preserve">======
ID#AAABG7evRFE
Jaume Cardona    (2024-02-20 08:22:42)
Possar la velocitat mitjana més alta prevista per a la cursa. Exemple 34 Km/h.</t>
      </text>
    </comment>
    <comment authorId="0" ref="D11">
      <text>
        <t xml:space="preserve">======
ID#AAABG7evRFI
Jaume Cardona    (2024-02-20 08:22:42)
Punt quilomètric corresponent</t>
      </text>
    </comment>
  </commentList>
  <extLst>
    <ext uri="GoogleSheetsCustomDataVersion2">
      <go:sheetsCustomData xmlns:go="http://customooxmlschemas.google.com/" r:id="rId1" roundtripDataSignature="AMtx7mhoJA/LKM+7iFZDtdlPyIhLX2pueg=="/>
    </ext>
  </extLst>
</comments>
</file>

<file path=xl/sharedStrings.xml><?xml version="1.0" encoding="utf-8"?>
<sst xmlns="http://schemas.openxmlformats.org/spreadsheetml/2006/main" count="47" uniqueCount="30">
  <si>
    <t>Nom prova:</t>
  </si>
  <si>
    <t>Challenge Primavera Trofeu Juan Serra</t>
  </si>
  <si>
    <t>Data:</t>
  </si>
  <si>
    <t>8 de març de 2026</t>
  </si>
  <si>
    <t>Club organitzador:</t>
  </si>
  <si>
    <t>UC Blahi</t>
  </si>
  <si>
    <t xml:space="preserve">  </t>
  </si>
  <si>
    <t>Lloc i horari inscripcions:</t>
  </si>
  <si>
    <t xml:space="preserve">Avenida Miramar - 8/03/2026 - 09:30 h. </t>
  </si>
  <si>
    <t>Lloc i horari sortida:</t>
  </si>
  <si>
    <t xml:space="preserve">Avenida Miramar - 8/03/2026 - 11:00 h. </t>
  </si>
  <si>
    <t>Itinerari</t>
  </si>
  <si>
    <t>Km. total</t>
  </si>
  <si>
    <t>Resta</t>
  </si>
  <si>
    <t>Km par.</t>
  </si>
  <si>
    <t>Km falt.</t>
  </si>
  <si>
    <t>Sortida des de Sa Ràpita (Av. Miramar)</t>
  </si>
  <si>
    <t>Pas per s'Estanyol gir dreta per ma6015 direcció Llucmajor</t>
  </si>
  <si>
    <t>Gir dreta per ma-6014</t>
  </si>
  <si>
    <t>Rotonda amb ma-6030, gir dreta per ma-6030</t>
  </si>
  <si>
    <t>Rotonda entrada a Sa Rapita, recte</t>
  </si>
  <si>
    <r>
      <rPr>
        <rFont val="Arial"/>
        <b/>
        <color theme="1"/>
        <sz val="8.0"/>
      </rPr>
      <t>Pas per Meta (1ª volta)</t>
    </r>
    <r>
      <rPr>
        <rFont val="Arial"/>
        <b/>
        <color rgb="FF00B050"/>
        <sz val="8.0"/>
      </rPr>
      <t xml:space="preserve"> - ATENCIÓ MV</t>
    </r>
  </si>
  <si>
    <t xml:space="preserve">Pas per Meta (2ª volta) </t>
  </si>
  <si>
    <t>PREMI MUNTANYA</t>
  </si>
  <si>
    <t>Pas per Meta (3ª volta)</t>
  </si>
  <si>
    <r>
      <rPr>
        <rFont val="Arial"/>
        <b/>
        <color theme="1"/>
        <sz val="8.0"/>
      </rPr>
      <t xml:space="preserve">Pas per Meta (4ª volta) </t>
    </r>
    <r>
      <rPr>
        <rFont val="Arial"/>
        <b/>
        <color rgb="FF00B050"/>
        <sz val="8.0"/>
      </rPr>
      <t>- ATENCIÓ MV</t>
    </r>
  </si>
  <si>
    <t>META</t>
  </si>
  <si>
    <t>Km.Total</t>
  </si>
  <si>
    <t>Velocitat mitjana</t>
  </si>
  <si>
    <t>Hora de partida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</si>
</sst>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\ &quot;Km/h&quot;"/>
  </numFmts>
  <fonts count="8">
    <font>
      <sz val="10.0"/>
      <color rgb="FF000000"/>
      <name val="Arial"/>
      <scheme val="minor"/>
    </font>
    <font>
      <b/>
      <sz val="10.0"/>
      <color theme="1"/>
      <name val="Arial"/>
    </font>
    <font>
      <color theme="1"/>
      <name val="Arial"/>
    </font>
    <font>
      <b/>
      <sz val="8.0"/>
      <color theme="1"/>
      <name val="Arial"/>
    </font>
    <font>
      <sz val="8.0"/>
      <color theme="1"/>
      <name val="Arial"/>
    </font>
    <font>
      <sz val="10.0"/>
      <color theme="1"/>
      <name val="Arial"/>
    </font>
    <font>
      <b/>
      <sz val="8.0"/>
      <color rgb="FF0070C0"/>
      <name val="Arial"/>
    </font>
    <font>
      <b/>
      <i/>
      <sz val="10.0"/>
      <color theme="1"/>
      <name val="Arial"/>
    </font>
  </fonts>
  <fills count="3">
    <fill>
      <patternFill patternType="none"/>
    </fill>
    <fill>
      <patternFill patternType="lightGray"/>
    </fill>
    <fill>
      <patternFill patternType="solid">
        <fgColor rgb="FFC0C0C0"/>
        <bgColor rgb="FFC0C0C0"/>
      </patternFill>
    </fill>
  </fills>
  <borders count="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37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2" numFmtId="0" xfId="0" applyAlignment="1" applyFont="1">
      <alignment readingOrder="0"/>
    </xf>
    <xf borderId="0" fillId="0" fontId="3" numFmtId="0" xfId="0" applyFont="1"/>
    <xf borderId="1" fillId="2" fontId="3" numFmtId="0" xfId="0" applyAlignment="1" applyBorder="1" applyFill="1" applyFont="1">
      <alignment horizontal="center"/>
    </xf>
    <xf borderId="1" fillId="2" fontId="4" numFmtId="0" xfId="0" applyBorder="1" applyFont="1"/>
    <xf borderId="1" fillId="2" fontId="3" numFmtId="0" xfId="0" applyAlignment="1" applyBorder="1" applyFont="1">
      <alignment horizontal="center" vertical="center"/>
    </xf>
    <xf borderId="1" fillId="2" fontId="4" numFmtId="0" xfId="0" applyAlignment="1" applyBorder="1" applyFont="1">
      <alignment horizontal="center" vertical="center"/>
    </xf>
    <xf borderId="1" fillId="2" fontId="3" numFmtId="164" xfId="0" applyAlignment="1" applyBorder="1" applyFont="1" applyNumberFormat="1">
      <alignment horizontal="center" vertical="center"/>
    </xf>
    <xf borderId="0" fillId="0" fontId="4" numFmtId="0" xfId="0" applyAlignment="1" applyFont="1">
      <alignment horizontal="center" vertical="center"/>
    </xf>
    <xf borderId="1" fillId="0" fontId="3" numFmtId="0" xfId="0" applyAlignment="1" applyBorder="1" applyFont="1">
      <alignment horizontal="left" vertical="top"/>
    </xf>
    <xf borderId="1" fillId="0" fontId="3" numFmtId="0" xfId="0" applyBorder="1" applyFont="1"/>
    <xf borderId="1" fillId="0" fontId="3" numFmtId="0" xfId="0" applyAlignment="1" applyBorder="1" applyFont="1">
      <alignment horizontal="center" vertical="top"/>
    </xf>
    <xf borderId="1" fillId="0" fontId="3" numFmtId="0" xfId="0" applyAlignment="1" applyBorder="1" applyFont="1">
      <alignment horizontal="center" vertical="center"/>
    </xf>
    <xf borderId="1" fillId="0" fontId="3" numFmtId="20" xfId="0" applyAlignment="1" applyBorder="1" applyFont="1" applyNumberFormat="1">
      <alignment horizontal="center" vertical="center"/>
    </xf>
    <xf borderId="1" fillId="0" fontId="3" numFmtId="20" xfId="0" applyAlignment="1" applyBorder="1" applyFont="1" applyNumberFormat="1">
      <alignment horizontal="center" vertical="top"/>
    </xf>
    <xf borderId="0" fillId="0" fontId="4" numFmtId="0" xfId="0" applyAlignment="1" applyFont="1">
      <alignment horizontal="center" vertical="top"/>
    </xf>
    <xf borderId="1" fillId="0" fontId="4" numFmtId="0" xfId="0" applyAlignment="1" applyBorder="1" applyFont="1">
      <alignment horizontal="left" vertical="top"/>
    </xf>
    <xf borderId="1" fillId="0" fontId="4" numFmtId="0" xfId="0" applyBorder="1" applyFont="1"/>
    <xf borderId="1" fillId="0" fontId="4" numFmtId="0" xfId="0" applyAlignment="1" applyBorder="1" applyFont="1">
      <alignment horizontal="center" vertical="top"/>
    </xf>
    <xf borderId="1" fillId="0" fontId="4" numFmtId="0" xfId="0" applyAlignment="1" applyBorder="1" applyFont="1">
      <alignment horizontal="center" vertical="center"/>
    </xf>
    <xf borderId="1" fillId="0" fontId="4" numFmtId="20" xfId="0" applyAlignment="1" applyBorder="1" applyFont="1" applyNumberFormat="1">
      <alignment horizontal="center" vertical="center"/>
    </xf>
    <xf borderId="1" fillId="0" fontId="4" numFmtId="20" xfId="0" applyAlignment="1" applyBorder="1" applyFont="1" applyNumberFormat="1">
      <alignment horizontal="center" vertical="top"/>
    </xf>
    <xf borderId="0" fillId="0" fontId="4" numFmtId="0" xfId="0" applyAlignment="1" applyFont="1">
      <alignment horizontal="left" vertical="top"/>
    </xf>
    <xf borderId="1" fillId="0" fontId="4" numFmtId="0" xfId="0" applyAlignment="1" applyBorder="1" applyFont="1">
      <alignment horizontal="center"/>
    </xf>
    <xf borderId="0" fillId="0" fontId="5" numFmtId="0" xfId="0" applyFont="1"/>
    <xf borderId="1" fillId="0" fontId="6" numFmtId="0" xfId="0" applyAlignment="1" applyBorder="1" applyFont="1">
      <alignment horizontal="left" vertical="top"/>
    </xf>
    <xf borderId="0" fillId="0" fontId="4" numFmtId="0" xfId="0" applyAlignment="1" applyFont="1">
      <alignment horizontal="center"/>
    </xf>
    <xf borderId="2" fillId="0" fontId="1" numFmtId="0" xfId="0" applyAlignment="1" applyBorder="1" applyFont="1">
      <alignment horizontal="center"/>
    </xf>
    <xf borderId="3" fillId="0" fontId="5" numFmtId="0" xfId="0" applyBorder="1" applyFont="1"/>
    <xf borderId="3" fillId="0" fontId="1" numFmtId="0" xfId="0" applyAlignment="1" applyBorder="1" applyFont="1">
      <alignment horizontal="center" vertical="center"/>
    </xf>
    <xf borderId="3" fillId="0" fontId="5" numFmtId="0" xfId="0" applyAlignment="1" applyBorder="1" applyFont="1">
      <alignment horizontal="center" vertical="center"/>
    </xf>
    <xf borderId="3" fillId="0" fontId="5" numFmtId="20" xfId="0" applyAlignment="1" applyBorder="1" applyFont="1" applyNumberFormat="1">
      <alignment horizontal="center" vertical="center"/>
    </xf>
    <xf borderId="1" fillId="0" fontId="7" numFmtId="0" xfId="0" applyAlignment="1" applyBorder="1" applyFont="1">
      <alignment horizontal="center"/>
    </xf>
    <xf borderId="1" fillId="0" fontId="5" numFmtId="0" xfId="0" applyBorder="1" applyFont="1"/>
    <xf borderId="1" fillId="0" fontId="5" numFmtId="20" xfId="0" applyBorder="1" applyFont="1" applyNumberFormat="1"/>
  </cellXfs>
  <cellStyles count="1">
    <cellStyle xfId="0" name="Normal" builtinId="0"/>
  </cellStyles>
  <dxfs count="0"/>
</styleSheet>
</file>

<file path=xl/_rels/comments1.xml.rels><?xml version="1.0" encoding="UTF-8" standalone="yes"?>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0.75"/>
    <col customWidth="1" min="2" max="2" width="48.63"/>
    <col customWidth="1" min="3" max="3" width="0.13"/>
    <col customWidth="1" min="4" max="4" width="7.63"/>
    <col customWidth="1" hidden="1" min="5" max="5" width="5.5"/>
    <col customWidth="1" hidden="1" min="6" max="6" width="5.38"/>
    <col customWidth="1" hidden="1" min="7" max="7" width="4.13"/>
    <col customWidth="1" hidden="1" min="8" max="8" width="5.13"/>
    <col customWidth="1" hidden="1" min="9" max="9" width="7.63"/>
    <col customWidth="1" hidden="1" min="10" max="10" width="6.88"/>
    <col customWidth="1" hidden="1" min="11" max="11" width="5.63"/>
    <col customWidth="1" min="12" max="12" width="7.0"/>
    <col customWidth="1" min="13" max="13" width="5.88"/>
    <col customWidth="1" min="14" max="16" width="6.13"/>
    <col customWidth="1" min="17" max="26" width="10.63"/>
  </cols>
  <sheetData>
    <row r="1" ht="12.75" customHeight="1"/>
    <row r="2" ht="12.75" customHeight="1">
      <c r="B2" s="1" t="s">
        <v>0</v>
      </c>
      <c r="D2" s="2" t="s">
        <v>1</v>
      </c>
    </row>
    <row r="3" ht="12.75" customHeight="1">
      <c r="B3" s="1" t="s">
        <v>2</v>
      </c>
      <c r="D3" s="3" t="s">
        <v>3</v>
      </c>
    </row>
    <row r="4" ht="12.75" customHeight="1">
      <c r="B4" s="1" t="s">
        <v>4</v>
      </c>
      <c r="D4" s="2" t="s">
        <v>5</v>
      </c>
    </row>
    <row r="5" ht="12.75" customHeight="1">
      <c r="B5" s="1"/>
    </row>
    <row r="6" ht="12.75" customHeight="1">
      <c r="A6" s="2" t="s">
        <v>6</v>
      </c>
      <c r="B6" s="1" t="s">
        <v>7</v>
      </c>
      <c r="D6" s="3" t="s">
        <v>8</v>
      </c>
    </row>
    <row r="7" ht="12.75" customHeight="1">
      <c r="B7" s="1" t="s">
        <v>9</v>
      </c>
      <c r="D7" s="3" t="s">
        <v>10</v>
      </c>
    </row>
    <row r="8" ht="12.75" customHeight="1"/>
    <row r="9" ht="12.75" customHeight="1"/>
    <row r="10" ht="12.75" customHeight="1">
      <c r="A10" s="4"/>
      <c r="B10" s="5" t="s">
        <v>11</v>
      </c>
      <c r="C10" s="6"/>
      <c r="D10" s="7" t="s">
        <v>12</v>
      </c>
      <c r="E10" s="8" t="s">
        <v>13</v>
      </c>
      <c r="F10" s="8"/>
      <c r="G10" s="8"/>
      <c r="H10" s="8"/>
      <c r="I10" s="8"/>
      <c r="J10" s="8"/>
      <c r="K10" s="8"/>
      <c r="L10" s="7" t="s">
        <v>14</v>
      </c>
      <c r="M10" s="7" t="s">
        <v>15</v>
      </c>
      <c r="N10" s="9">
        <f t="shared" ref="N10:P10" si="1">N40</f>
        <v>38</v>
      </c>
      <c r="O10" s="9">
        <f t="shared" si="1"/>
        <v>40</v>
      </c>
      <c r="P10" s="9">
        <f t="shared" si="1"/>
        <v>42</v>
      </c>
    </row>
    <row r="11" ht="12.75" customHeight="1">
      <c r="A11" s="10"/>
      <c r="B11" s="11" t="s">
        <v>16</v>
      </c>
      <c r="C11" s="12"/>
      <c r="D11" s="13">
        <v>0.0</v>
      </c>
      <c r="E11" s="14">
        <v>72.0</v>
      </c>
      <c r="F11" s="14">
        <f t="shared" ref="F11:F38" si="3">D11/30</f>
        <v>0</v>
      </c>
      <c r="G11" s="14">
        <f t="shared" ref="G11:G38" si="4">F11*60</f>
        <v>0</v>
      </c>
      <c r="H11" s="14">
        <f t="shared" ref="H11:H38" si="5">900+G11</f>
        <v>900</v>
      </c>
      <c r="I11" s="14">
        <f t="shared" ref="I11:I38" si="6">H11/60</f>
        <v>15</v>
      </c>
      <c r="J11" s="14">
        <f t="shared" ref="J11:J38" si="7">F11/24</f>
        <v>0</v>
      </c>
      <c r="K11" s="15">
        <f t="shared" ref="K11:K38" si="8">J11</f>
        <v>0</v>
      </c>
      <c r="L11" s="13">
        <v>0.0</v>
      </c>
      <c r="M11" s="13">
        <f t="shared" ref="M11:M38" si="9">$D$39-D11</f>
        <v>92.5</v>
      </c>
      <c r="N11" s="16">
        <f t="shared" ref="N11:P11" si="2">($N$41*24+$D11/N$40)/24</f>
        <v>0.4583333333</v>
      </c>
      <c r="O11" s="16">
        <f t="shared" si="2"/>
        <v>0.4583333333</v>
      </c>
      <c r="P11" s="16">
        <f t="shared" si="2"/>
        <v>0.4583333333</v>
      </c>
    </row>
    <row r="12" ht="12.75" customHeight="1">
      <c r="A12" s="17"/>
      <c r="B12" s="18" t="s">
        <v>17</v>
      </c>
      <c r="C12" s="19"/>
      <c r="D12" s="20">
        <v>2.0</v>
      </c>
      <c r="E12" s="21">
        <f t="shared" ref="E12:E38" si="11">31-D12</f>
        <v>29</v>
      </c>
      <c r="F12" s="21">
        <f t="shared" si="3"/>
        <v>0.06666666667</v>
      </c>
      <c r="G12" s="21">
        <f t="shared" si="4"/>
        <v>4</v>
      </c>
      <c r="H12" s="21">
        <f t="shared" si="5"/>
        <v>904</v>
      </c>
      <c r="I12" s="21">
        <f t="shared" si="6"/>
        <v>15.06666667</v>
      </c>
      <c r="J12" s="21">
        <f t="shared" si="7"/>
        <v>0.002777777778</v>
      </c>
      <c r="K12" s="22">
        <f t="shared" si="8"/>
        <v>0.002777777778</v>
      </c>
      <c r="L12" s="20">
        <f t="shared" ref="L12:L38" si="12">D12-D11</f>
        <v>2</v>
      </c>
      <c r="M12" s="20">
        <f t="shared" si="9"/>
        <v>90.5</v>
      </c>
      <c r="N12" s="23">
        <f t="shared" ref="N12:P12" si="10">($N$41*24+$D12/N$40)/24</f>
        <v>0.4605263158</v>
      </c>
      <c r="O12" s="23">
        <f t="shared" si="10"/>
        <v>0.4604166667</v>
      </c>
      <c r="P12" s="23">
        <f t="shared" si="10"/>
        <v>0.4603174603</v>
      </c>
    </row>
    <row r="13" ht="12.75" customHeight="1">
      <c r="A13" s="17"/>
      <c r="B13" s="18" t="s">
        <v>18</v>
      </c>
      <c r="C13" s="12"/>
      <c r="D13" s="20">
        <v>6.0</v>
      </c>
      <c r="E13" s="21">
        <f t="shared" si="11"/>
        <v>25</v>
      </c>
      <c r="F13" s="21">
        <f t="shared" si="3"/>
        <v>0.2</v>
      </c>
      <c r="G13" s="21">
        <f t="shared" si="4"/>
        <v>12</v>
      </c>
      <c r="H13" s="21">
        <f t="shared" si="5"/>
        <v>912</v>
      </c>
      <c r="I13" s="21">
        <f t="shared" si="6"/>
        <v>15.2</v>
      </c>
      <c r="J13" s="21">
        <f t="shared" si="7"/>
        <v>0.008333333333</v>
      </c>
      <c r="K13" s="22">
        <f t="shared" si="8"/>
        <v>0.008333333333</v>
      </c>
      <c r="L13" s="20">
        <f t="shared" si="12"/>
        <v>4</v>
      </c>
      <c r="M13" s="20">
        <f t="shared" si="9"/>
        <v>86.5</v>
      </c>
      <c r="N13" s="23">
        <f t="shared" ref="N13:P13" si="13">($N$41*24+$D13/N$40)/24</f>
        <v>0.4649122807</v>
      </c>
      <c r="O13" s="23">
        <f t="shared" si="13"/>
        <v>0.4645833333</v>
      </c>
      <c r="P13" s="23">
        <f t="shared" si="13"/>
        <v>0.4642857143</v>
      </c>
    </row>
    <row r="14" ht="12.75" customHeight="1">
      <c r="A14" s="17"/>
      <c r="B14" s="18" t="s">
        <v>19</v>
      </c>
      <c r="C14" s="19"/>
      <c r="D14" s="20">
        <v>13.0</v>
      </c>
      <c r="E14" s="21">
        <f t="shared" si="11"/>
        <v>18</v>
      </c>
      <c r="F14" s="21">
        <f t="shared" si="3"/>
        <v>0.4333333333</v>
      </c>
      <c r="G14" s="21">
        <f t="shared" si="4"/>
        <v>26</v>
      </c>
      <c r="H14" s="21">
        <f t="shared" si="5"/>
        <v>926</v>
      </c>
      <c r="I14" s="21">
        <f t="shared" si="6"/>
        <v>15.43333333</v>
      </c>
      <c r="J14" s="21">
        <f t="shared" si="7"/>
        <v>0.01805555556</v>
      </c>
      <c r="K14" s="22">
        <f t="shared" si="8"/>
        <v>0.01805555556</v>
      </c>
      <c r="L14" s="20">
        <f t="shared" si="12"/>
        <v>7</v>
      </c>
      <c r="M14" s="20">
        <f t="shared" si="9"/>
        <v>79.5</v>
      </c>
      <c r="N14" s="23">
        <f t="shared" ref="N14:P14" si="14">($N$41*24+$D14/N$40)/24</f>
        <v>0.4725877193</v>
      </c>
      <c r="O14" s="23">
        <f t="shared" si="14"/>
        <v>0.471875</v>
      </c>
      <c r="P14" s="23">
        <f t="shared" si="14"/>
        <v>0.4712301587</v>
      </c>
    </row>
    <row r="15" ht="12.75" customHeight="1">
      <c r="A15" s="17"/>
      <c r="B15" s="18" t="s">
        <v>20</v>
      </c>
      <c r="C15" s="19"/>
      <c r="D15" s="20">
        <v>17.0</v>
      </c>
      <c r="E15" s="21">
        <f t="shared" si="11"/>
        <v>14</v>
      </c>
      <c r="F15" s="21">
        <f t="shared" si="3"/>
        <v>0.5666666667</v>
      </c>
      <c r="G15" s="21">
        <f t="shared" si="4"/>
        <v>34</v>
      </c>
      <c r="H15" s="21">
        <f t="shared" si="5"/>
        <v>934</v>
      </c>
      <c r="I15" s="21">
        <f t="shared" si="6"/>
        <v>15.56666667</v>
      </c>
      <c r="J15" s="21">
        <f t="shared" si="7"/>
        <v>0.02361111111</v>
      </c>
      <c r="K15" s="22">
        <f t="shared" si="8"/>
        <v>0.02361111111</v>
      </c>
      <c r="L15" s="20">
        <f t="shared" si="12"/>
        <v>4</v>
      </c>
      <c r="M15" s="20">
        <f t="shared" si="9"/>
        <v>75.5</v>
      </c>
      <c r="N15" s="23">
        <f t="shared" ref="N15:P15" si="15">($N$41*24+$D15/N$40)/24</f>
        <v>0.4769736842</v>
      </c>
      <c r="O15" s="23">
        <f t="shared" si="15"/>
        <v>0.4760416667</v>
      </c>
      <c r="P15" s="23">
        <f t="shared" si="15"/>
        <v>0.4751984127</v>
      </c>
      <c r="R15" s="24"/>
    </row>
    <row r="16" ht="12.75" customHeight="1">
      <c r="A16" s="10"/>
      <c r="B16" s="11" t="s">
        <v>21</v>
      </c>
      <c r="C16" s="19"/>
      <c r="D16" s="21">
        <v>18.5</v>
      </c>
      <c r="E16" s="25">
        <f t="shared" si="11"/>
        <v>12.5</v>
      </c>
      <c r="F16" s="25">
        <f t="shared" si="3"/>
        <v>0.6166666667</v>
      </c>
      <c r="G16" s="25">
        <f t="shared" si="4"/>
        <v>37</v>
      </c>
      <c r="H16" s="25">
        <f t="shared" si="5"/>
        <v>937</v>
      </c>
      <c r="I16" s="25">
        <f t="shared" si="6"/>
        <v>15.61666667</v>
      </c>
      <c r="J16" s="25">
        <f t="shared" si="7"/>
        <v>0.02569444444</v>
      </c>
      <c r="K16" s="25">
        <f t="shared" si="8"/>
        <v>0.02569444444</v>
      </c>
      <c r="L16" s="21">
        <f t="shared" si="12"/>
        <v>1.5</v>
      </c>
      <c r="M16" s="21">
        <f t="shared" si="9"/>
        <v>74</v>
      </c>
      <c r="N16" s="22">
        <f t="shared" ref="N16:P16" si="16">($N$41*24+$D16/N$40)/24</f>
        <v>0.4786184211</v>
      </c>
      <c r="O16" s="22">
        <f t="shared" si="16"/>
        <v>0.4776041667</v>
      </c>
      <c r="P16" s="22">
        <f t="shared" si="16"/>
        <v>0.4766865079</v>
      </c>
      <c r="R16" s="24"/>
    </row>
    <row r="17" ht="12.75" customHeight="1">
      <c r="A17" s="10"/>
      <c r="B17" s="18" t="s">
        <v>17</v>
      </c>
      <c r="C17" s="19"/>
      <c r="D17" s="21">
        <v>20.5</v>
      </c>
      <c r="E17" s="25">
        <f t="shared" si="11"/>
        <v>10.5</v>
      </c>
      <c r="F17" s="25">
        <f t="shared" si="3"/>
        <v>0.6833333333</v>
      </c>
      <c r="G17" s="25">
        <f t="shared" si="4"/>
        <v>41</v>
      </c>
      <c r="H17" s="25">
        <f t="shared" si="5"/>
        <v>941</v>
      </c>
      <c r="I17" s="25">
        <f t="shared" si="6"/>
        <v>15.68333333</v>
      </c>
      <c r="J17" s="25">
        <f t="shared" si="7"/>
        <v>0.02847222222</v>
      </c>
      <c r="K17" s="25">
        <f t="shared" si="8"/>
        <v>0.02847222222</v>
      </c>
      <c r="L17" s="21">
        <f t="shared" si="12"/>
        <v>2</v>
      </c>
      <c r="M17" s="21">
        <f t="shared" si="9"/>
        <v>72</v>
      </c>
      <c r="N17" s="22">
        <f t="shared" ref="N17:P17" si="17">($N$41*24+$D17/N$40)/24</f>
        <v>0.4808114035</v>
      </c>
      <c r="O17" s="22">
        <f t="shared" si="17"/>
        <v>0.4796875</v>
      </c>
      <c r="P17" s="22">
        <f t="shared" si="17"/>
        <v>0.4786706349</v>
      </c>
      <c r="R17" s="24"/>
    </row>
    <row r="18" ht="12.75" customHeight="1">
      <c r="A18" s="10"/>
      <c r="B18" s="18" t="s">
        <v>18</v>
      </c>
      <c r="C18" s="19"/>
      <c r="D18" s="21">
        <v>24.5</v>
      </c>
      <c r="E18" s="25">
        <f t="shared" si="11"/>
        <v>6.5</v>
      </c>
      <c r="F18" s="25">
        <f t="shared" si="3"/>
        <v>0.8166666667</v>
      </c>
      <c r="G18" s="25">
        <f t="shared" si="4"/>
        <v>49</v>
      </c>
      <c r="H18" s="25">
        <f t="shared" si="5"/>
        <v>949</v>
      </c>
      <c r="I18" s="25">
        <f t="shared" si="6"/>
        <v>15.81666667</v>
      </c>
      <c r="J18" s="25">
        <f t="shared" si="7"/>
        <v>0.03402777778</v>
      </c>
      <c r="K18" s="25">
        <f t="shared" si="8"/>
        <v>0.03402777778</v>
      </c>
      <c r="L18" s="21">
        <f t="shared" si="12"/>
        <v>4</v>
      </c>
      <c r="M18" s="21">
        <f t="shared" si="9"/>
        <v>68</v>
      </c>
      <c r="N18" s="22">
        <f t="shared" ref="N18:P18" si="18">($N$41*24+$D18/N$40)/24</f>
        <v>0.4851973684</v>
      </c>
      <c r="O18" s="22">
        <f t="shared" si="18"/>
        <v>0.4838541667</v>
      </c>
      <c r="P18" s="22">
        <f t="shared" si="18"/>
        <v>0.4826388889</v>
      </c>
      <c r="R18" s="24"/>
      <c r="S18" s="26"/>
      <c r="T18" s="26"/>
      <c r="U18" s="26"/>
    </row>
    <row r="19" ht="12.75" customHeight="1">
      <c r="A19" s="10"/>
      <c r="B19" s="18" t="s">
        <v>19</v>
      </c>
      <c r="C19" s="19"/>
      <c r="D19" s="20">
        <v>31.5</v>
      </c>
      <c r="E19" s="25">
        <f t="shared" si="11"/>
        <v>-0.5</v>
      </c>
      <c r="F19" s="25">
        <f t="shared" si="3"/>
        <v>1.05</v>
      </c>
      <c r="G19" s="25">
        <f t="shared" si="4"/>
        <v>63</v>
      </c>
      <c r="H19" s="25">
        <f t="shared" si="5"/>
        <v>963</v>
      </c>
      <c r="I19" s="25">
        <f t="shared" si="6"/>
        <v>16.05</v>
      </c>
      <c r="J19" s="25">
        <f t="shared" si="7"/>
        <v>0.04375</v>
      </c>
      <c r="K19" s="25">
        <f t="shared" si="8"/>
        <v>0.04375</v>
      </c>
      <c r="L19" s="21">
        <f t="shared" si="12"/>
        <v>7</v>
      </c>
      <c r="M19" s="21">
        <f t="shared" si="9"/>
        <v>61</v>
      </c>
      <c r="N19" s="22">
        <f t="shared" ref="N19:P19" si="19">($N$41*24+$D19/N$40)/24</f>
        <v>0.492872807</v>
      </c>
      <c r="O19" s="22">
        <f t="shared" si="19"/>
        <v>0.4911458333</v>
      </c>
      <c r="P19" s="22">
        <f t="shared" si="19"/>
        <v>0.4895833333</v>
      </c>
      <c r="R19" s="24"/>
      <c r="S19" s="26"/>
      <c r="T19" s="26"/>
      <c r="U19" s="26"/>
    </row>
    <row r="20" ht="12.75" customHeight="1">
      <c r="A20" s="17"/>
      <c r="B20" s="18" t="s">
        <v>20</v>
      </c>
      <c r="C20" s="19"/>
      <c r="D20" s="20">
        <v>35.5</v>
      </c>
      <c r="E20" s="25">
        <f t="shared" si="11"/>
        <v>-4.5</v>
      </c>
      <c r="F20" s="25">
        <f t="shared" si="3"/>
        <v>1.183333333</v>
      </c>
      <c r="G20" s="25">
        <f t="shared" si="4"/>
        <v>71</v>
      </c>
      <c r="H20" s="25">
        <f t="shared" si="5"/>
        <v>971</v>
      </c>
      <c r="I20" s="25">
        <f t="shared" si="6"/>
        <v>16.18333333</v>
      </c>
      <c r="J20" s="25">
        <f t="shared" si="7"/>
        <v>0.04930555556</v>
      </c>
      <c r="K20" s="25">
        <f t="shared" si="8"/>
        <v>0.04930555556</v>
      </c>
      <c r="L20" s="20">
        <f t="shared" si="12"/>
        <v>4</v>
      </c>
      <c r="M20" s="20">
        <f t="shared" si="9"/>
        <v>57</v>
      </c>
      <c r="N20" s="23">
        <f t="shared" ref="N20:P20" si="20">($N$41*24+$D20/N$40)/24</f>
        <v>0.4972587719</v>
      </c>
      <c r="O20" s="23">
        <f t="shared" si="20"/>
        <v>0.4953125</v>
      </c>
      <c r="P20" s="23">
        <f t="shared" si="20"/>
        <v>0.4935515873</v>
      </c>
      <c r="R20" s="24"/>
      <c r="S20" s="26"/>
      <c r="T20" s="26"/>
      <c r="U20" s="26"/>
    </row>
    <row r="21" ht="12.75" customHeight="1">
      <c r="A21" s="17"/>
      <c r="B21" s="11" t="s">
        <v>22</v>
      </c>
      <c r="C21" s="19"/>
      <c r="D21" s="20">
        <v>37.0</v>
      </c>
      <c r="E21" s="25">
        <f t="shared" si="11"/>
        <v>-6</v>
      </c>
      <c r="F21" s="25">
        <f t="shared" si="3"/>
        <v>1.233333333</v>
      </c>
      <c r="G21" s="25">
        <f t="shared" si="4"/>
        <v>74</v>
      </c>
      <c r="H21" s="25">
        <f t="shared" si="5"/>
        <v>974</v>
      </c>
      <c r="I21" s="25">
        <f t="shared" si="6"/>
        <v>16.23333333</v>
      </c>
      <c r="J21" s="25">
        <f t="shared" si="7"/>
        <v>0.05138888889</v>
      </c>
      <c r="K21" s="25">
        <f t="shared" si="8"/>
        <v>0.05138888889</v>
      </c>
      <c r="L21" s="20">
        <f t="shared" si="12"/>
        <v>1.5</v>
      </c>
      <c r="M21" s="20">
        <f t="shared" si="9"/>
        <v>55.5</v>
      </c>
      <c r="N21" s="23">
        <f t="shared" ref="N21:P21" si="21">($N$41*24+$D21/N$40)/24</f>
        <v>0.4989035088</v>
      </c>
      <c r="O21" s="23">
        <f t="shared" si="21"/>
        <v>0.496875</v>
      </c>
      <c r="P21" s="23">
        <f t="shared" si="21"/>
        <v>0.4950396825</v>
      </c>
      <c r="R21" s="24"/>
      <c r="S21" s="26"/>
      <c r="T21" s="26"/>
      <c r="U21" s="26"/>
    </row>
    <row r="22" ht="12.75" customHeight="1">
      <c r="A22" s="17"/>
      <c r="B22" s="18" t="s">
        <v>17</v>
      </c>
      <c r="C22" s="19"/>
      <c r="D22" s="21">
        <v>39.0</v>
      </c>
      <c r="E22" s="25">
        <f t="shared" si="11"/>
        <v>-8</v>
      </c>
      <c r="F22" s="25">
        <f t="shared" si="3"/>
        <v>1.3</v>
      </c>
      <c r="G22" s="25">
        <f t="shared" si="4"/>
        <v>78</v>
      </c>
      <c r="H22" s="25">
        <f t="shared" si="5"/>
        <v>978</v>
      </c>
      <c r="I22" s="25">
        <f t="shared" si="6"/>
        <v>16.3</v>
      </c>
      <c r="J22" s="25">
        <f t="shared" si="7"/>
        <v>0.05416666667</v>
      </c>
      <c r="K22" s="25">
        <f t="shared" si="8"/>
        <v>0.05416666667</v>
      </c>
      <c r="L22" s="20">
        <f t="shared" si="12"/>
        <v>2</v>
      </c>
      <c r="M22" s="20">
        <f t="shared" si="9"/>
        <v>53.5</v>
      </c>
      <c r="N22" s="23">
        <f t="shared" ref="N22:P22" si="22">($N$41*24+$D22/N$40)/24</f>
        <v>0.5010964912</v>
      </c>
      <c r="O22" s="23">
        <f t="shared" si="22"/>
        <v>0.4989583333</v>
      </c>
      <c r="P22" s="23">
        <f t="shared" si="22"/>
        <v>0.4970238095</v>
      </c>
    </row>
    <row r="23" ht="12.75" customHeight="1">
      <c r="A23" s="10"/>
      <c r="B23" s="27" t="s">
        <v>23</v>
      </c>
      <c r="C23" s="19"/>
      <c r="D23" s="21">
        <v>39.0</v>
      </c>
      <c r="E23" s="25">
        <f t="shared" si="11"/>
        <v>-8</v>
      </c>
      <c r="F23" s="25">
        <f t="shared" si="3"/>
        <v>1.3</v>
      </c>
      <c r="G23" s="25">
        <f t="shared" si="4"/>
        <v>78</v>
      </c>
      <c r="H23" s="25">
        <f t="shared" si="5"/>
        <v>978</v>
      </c>
      <c r="I23" s="25">
        <f t="shared" si="6"/>
        <v>16.3</v>
      </c>
      <c r="J23" s="25">
        <f t="shared" si="7"/>
        <v>0.05416666667</v>
      </c>
      <c r="K23" s="25">
        <f t="shared" si="8"/>
        <v>0.05416666667</v>
      </c>
      <c r="L23" s="20">
        <f t="shared" si="12"/>
        <v>0</v>
      </c>
      <c r="M23" s="21">
        <f t="shared" si="9"/>
        <v>53.5</v>
      </c>
      <c r="N23" s="22">
        <f t="shared" ref="N23:P23" si="23">($N$41*24+$D23/N$40)/24</f>
        <v>0.5010964912</v>
      </c>
      <c r="O23" s="22">
        <f t="shared" si="23"/>
        <v>0.4989583333</v>
      </c>
      <c r="P23" s="22">
        <f t="shared" si="23"/>
        <v>0.4970238095</v>
      </c>
    </row>
    <row r="24" ht="12.75" customHeight="1">
      <c r="A24" s="10"/>
      <c r="B24" s="18" t="s">
        <v>18</v>
      </c>
      <c r="C24" s="19"/>
      <c r="D24" s="21">
        <v>43.0</v>
      </c>
      <c r="E24" s="25">
        <f t="shared" si="11"/>
        <v>-12</v>
      </c>
      <c r="F24" s="25">
        <f t="shared" si="3"/>
        <v>1.433333333</v>
      </c>
      <c r="G24" s="25">
        <f t="shared" si="4"/>
        <v>86</v>
      </c>
      <c r="H24" s="25">
        <f t="shared" si="5"/>
        <v>986</v>
      </c>
      <c r="I24" s="25">
        <f t="shared" si="6"/>
        <v>16.43333333</v>
      </c>
      <c r="J24" s="25">
        <f t="shared" si="7"/>
        <v>0.05972222222</v>
      </c>
      <c r="K24" s="25">
        <f t="shared" si="8"/>
        <v>0.05972222222</v>
      </c>
      <c r="L24" s="21">
        <f t="shared" si="12"/>
        <v>4</v>
      </c>
      <c r="M24" s="21">
        <f t="shared" si="9"/>
        <v>49.5</v>
      </c>
      <c r="N24" s="22">
        <f t="shared" ref="N24:P24" si="24">($N$41*24+$D24/N$40)/24</f>
        <v>0.5054824561</v>
      </c>
      <c r="O24" s="22">
        <f t="shared" si="24"/>
        <v>0.503125</v>
      </c>
      <c r="P24" s="22">
        <f t="shared" si="24"/>
        <v>0.5009920635</v>
      </c>
    </row>
    <row r="25" ht="12.75" customHeight="1">
      <c r="A25" s="17"/>
      <c r="B25" s="18" t="s">
        <v>19</v>
      </c>
      <c r="C25" s="19"/>
      <c r="D25" s="25">
        <v>50.0</v>
      </c>
      <c r="E25" s="25">
        <f t="shared" si="11"/>
        <v>-19</v>
      </c>
      <c r="F25" s="25">
        <f t="shared" si="3"/>
        <v>1.666666667</v>
      </c>
      <c r="G25" s="25">
        <f t="shared" si="4"/>
        <v>100</v>
      </c>
      <c r="H25" s="25">
        <f t="shared" si="5"/>
        <v>1000</v>
      </c>
      <c r="I25" s="25">
        <f t="shared" si="6"/>
        <v>16.66666667</v>
      </c>
      <c r="J25" s="25">
        <f t="shared" si="7"/>
        <v>0.06944444444</v>
      </c>
      <c r="K25" s="25">
        <f t="shared" si="8"/>
        <v>0.06944444444</v>
      </c>
      <c r="L25" s="20">
        <f t="shared" si="12"/>
        <v>7</v>
      </c>
      <c r="M25" s="25">
        <f t="shared" si="9"/>
        <v>42.5</v>
      </c>
      <c r="N25" s="23">
        <f t="shared" ref="N25:P25" si="25">($N$41*24+$D25/N$40)/24</f>
        <v>0.5131578947</v>
      </c>
      <c r="O25" s="23">
        <f t="shared" si="25"/>
        <v>0.5104166667</v>
      </c>
      <c r="P25" s="23">
        <f t="shared" si="25"/>
        <v>0.5079365079</v>
      </c>
    </row>
    <row r="26" ht="12.75" customHeight="1">
      <c r="A26" s="17"/>
      <c r="B26" s="18" t="s">
        <v>20</v>
      </c>
      <c r="C26" s="19"/>
      <c r="D26" s="25">
        <v>54.0</v>
      </c>
      <c r="E26" s="25">
        <f t="shared" si="11"/>
        <v>-23</v>
      </c>
      <c r="F26" s="25">
        <f t="shared" si="3"/>
        <v>1.8</v>
      </c>
      <c r="G26" s="25">
        <f t="shared" si="4"/>
        <v>108</v>
      </c>
      <c r="H26" s="25">
        <f t="shared" si="5"/>
        <v>1008</v>
      </c>
      <c r="I26" s="25">
        <f t="shared" si="6"/>
        <v>16.8</v>
      </c>
      <c r="J26" s="25">
        <f t="shared" si="7"/>
        <v>0.075</v>
      </c>
      <c r="K26" s="25">
        <f t="shared" si="8"/>
        <v>0.075</v>
      </c>
      <c r="L26" s="20">
        <f t="shared" si="12"/>
        <v>4</v>
      </c>
      <c r="M26" s="25">
        <f t="shared" si="9"/>
        <v>38.5</v>
      </c>
      <c r="N26" s="23">
        <f t="shared" ref="N26:P26" si="26">($N$41*24+$D26/N$40)/24</f>
        <v>0.5175438596</v>
      </c>
      <c r="O26" s="23">
        <f t="shared" si="26"/>
        <v>0.5145833333</v>
      </c>
      <c r="P26" s="23">
        <f t="shared" si="26"/>
        <v>0.5119047619</v>
      </c>
    </row>
    <row r="27" ht="12.75" customHeight="1">
      <c r="A27" s="17"/>
      <c r="B27" s="11" t="s">
        <v>24</v>
      </c>
      <c r="C27" s="19"/>
      <c r="D27" s="25">
        <v>55.5</v>
      </c>
      <c r="E27" s="25">
        <f t="shared" si="11"/>
        <v>-24.5</v>
      </c>
      <c r="F27" s="25">
        <f t="shared" si="3"/>
        <v>1.85</v>
      </c>
      <c r="G27" s="25">
        <f t="shared" si="4"/>
        <v>111</v>
      </c>
      <c r="H27" s="25">
        <f t="shared" si="5"/>
        <v>1011</v>
      </c>
      <c r="I27" s="25">
        <f t="shared" si="6"/>
        <v>16.85</v>
      </c>
      <c r="J27" s="25">
        <f t="shared" si="7"/>
        <v>0.07708333333</v>
      </c>
      <c r="K27" s="25">
        <f t="shared" si="8"/>
        <v>0.07708333333</v>
      </c>
      <c r="L27" s="20">
        <f t="shared" si="12"/>
        <v>1.5</v>
      </c>
      <c r="M27" s="25">
        <f t="shared" si="9"/>
        <v>37</v>
      </c>
      <c r="N27" s="23">
        <f t="shared" ref="N27:P27" si="27">($N$41*24+$D27/N$40)/24</f>
        <v>0.5191885965</v>
      </c>
      <c r="O27" s="23">
        <f t="shared" si="27"/>
        <v>0.5161458333</v>
      </c>
      <c r="P27" s="23">
        <f t="shared" si="27"/>
        <v>0.5133928571</v>
      </c>
    </row>
    <row r="28" ht="12.75" customHeight="1">
      <c r="A28" s="17"/>
      <c r="B28" s="18" t="s">
        <v>17</v>
      </c>
      <c r="C28" s="19"/>
      <c r="D28" s="25">
        <v>57.5</v>
      </c>
      <c r="E28" s="25">
        <f t="shared" si="11"/>
        <v>-26.5</v>
      </c>
      <c r="F28" s="25">
        <f t="shared" si="3"/>
        <v>1.916666667</v>
      </c>
      <c r="G28" s="25">
        <f t="shared" si="4"/>
        <v>115</v>
      </c>
      <c r="H28" s="25">
        <f t="shared" si="5"/>
        <v>1015</v>
      </c>
      <c r="I28" s="25">
        <f t="shared" si="6"/>
        <v>16.91666667</v>
      </c>
      <c r="J28" s="25">
        <f t="shared" si="7"/>
        <v>0.07986111111</v>
      </c>
      <c r="K28" s="25">
        <f t="shared" si="8"/>
        <v>0.07986111111</v>
      </c>
      <c r="L28" s="20">
        <f t="shared" si="12"/>
        <v>2</v>
      </c>
      <c r="M28" s="25">
        <f t="shared" si="9"/>
        <v>35</v>
      </c>
      <c r="N28" s="23">
        <f t="shared" ref="N28:P28" si="28">($N$41*24+$D28/N$40)/24</f>
        <v>0.5213815789</v>
      </c>
      <c r="O28" s="23">
        <f t="shared" si="28"/>
        <v>0.5182291667</v>
      </c>
      <c r="P28" s="23">
        <f t="shared" si="28"/>
        <v>0.5153769841</v>
      </c>
    </row>
    <row r="29" ht="12.75" customHeight="1">
      <c r="A29" s="17"/>
      <c r="B29" s="27" t="s">
        <v>23</v>
      </c>
      <c r="C29" s="19"/>
      <c r="D29" s="25">
        <v>61.5</v>
      </c>
      <c r="E29" s="25">
        <f t="shared" si="11"/>
        <v>-30.5</v>
      </c>
      <c r="F29" s="25">
        <f t="shared" si="3"/>
        <v>2.05</v>
      </c>
      <c r="G29" s="25">
        <f t="shared" si="4"/>
        <v>123</v>
      </c>
      <c r="H29" s="25">
        <f t="shared" si="5"/>
        <v>1023</v>
      </c>
      <c r="I29" s="25">
        <f t="shared" si="6"/>
        <v>17.05</v>
      </c>
      <c r="J29" s="25">
        <f t="shared" si="7"/>
        <v>0.08541666667</v>
      </c>
      <c r="K29" s="25">
        <f t="shared" si="8"/>
        <v>0.08541666667</v>
      </c>
      <c r="L29" s="20">
        <f t="shared" si="12"/>
        <v>4</v>
      </c>
      <c r="M29" s="25">
        <f t="shared" si="9"/>
        <v>31</v>
      </c>
      <c r="N29" s="23">
        <f t="shared" ref="N29:P29" si="29">($N$41*24+$D29/N$40)/24</f>
        <v>0.5257675439</v>
      </c>
      <c r="O29" s="23">
        <f t="shared" si="29"/>
        <v>0.5223958333</v>
      </c>
      <c r="P29" s="23">
        <f t="shared" si="29"/>
        <v>0.5193452381</v>
      </c>
    </row>
    <row r="30" ht="12.75" customHeight="1">
      <c r="A30" s="17"/>
      <c r="B30" s="18" t="s">
        <v>18</v>
      </c>
      <c r="C30" s="19"/>
      <c r="D30" s="25">
        <v>61.5</v>
      </c>
      <c r="E30" s="25">
        <f t="shared" si="11"/>
        <v>-30.5</v>
      </c>
      <c r="F30" s="25">
        <f t="shared" si="3"/>
        <v>2.05</v>
      </c>
      <c r="G30" s="25">
        <f t="shared" si="4"/>
        <v>123</v>
      </c>
      <c r="H30" s="25">
        <f t="shared" si="5"/>
        <v>1023</v>
      </c>
      <c r="I30" s="25">
        <f t="shared" si="6"/>
        <v>17.05</v>
      </c>
      <c r="J30" s="25">
        <f t="shared" si="7"/>
        <v>0.08541666667</v>
      </c>
      <c r="K30" s="25">
        <f t="shared" si="8"/>
        <v>0.08541666667</v>
      </c>
      <c r="L30" s="20">
        <f t="shared" si="12"/>
        <v>0</v>
      </c>
      <c r="M30" s="25">
        <f t="shared" si="9"/>
        <v>31</v>
      </c>
      <c r="N30" s="23">
        <f t="shared" ref="N30:P30" si="30">($N$41*24+$D30/N$40)/24</f>
        <v>0.5257675439</v>
      </c>
      <c r="O30" s="23">
        <f t="shared" si="30"/>
        <v>0.5223958333</v>
      </c>
      <c r="P30" s="23">
        <f t="shared" si="30"/>
        <v>0.5193452381</v>
      </c>
    </row>
    <row r="31" ht="12.75" customHeight="1">
      <c r="A31" s="17"/>
      <c r="B31" s="18" t="s">
        <v>19</v>
      </c>
      <c r="C31" s="19"/>
      <c r="D31" s="25">
        <v>68.5</v>
      </c>
      <c r="E31" s="25">
        <f t="shared" si="11"/>
        <v>-37.5</v>
      </c>
      <c r="F31" s="25">
        <f t="shared" si="3"/>
        <v>2.283333333</v>
      </c>
      <c r="G31" s="25">
        <f t="shared" si="4"/>
        <v>137</v>
      </c>
      <c r="H31" s="25">
        <f t="shared" si="5"/>
        <v>1037</v>
      </c>
      <c r="I31" s="25">
        <f t="shared" si="6"/>
        <v>17.28333333</v>
      </c>
      <c r="J31" s="25">
        <f t="shared" si="7"/>
        <v>0.09513888889</v>
      </c>
      <c r="K31" s="25">
        <f t="shared" si="8"/>
        <v>0.09513888889</v>
      </c>
      <c r="L31" s="20">
        <f t="shared" si="12"/>
        <v>7</v>
      </c>
      <c r="M31" s="25">
        <f t="shared" si="9"/>
        <v>24</v>
      </c>
      <c r="N31" s="23">
        <f t="shared" ref="N31:P31" si="31">($N$41*24+$D31/N$40)/24</f>
        <v>0.5334429825</v>
      </c>
      <c r="O31" s="23">
        <f t="shared" si="31"/>
        <v>0.5296875</v>
      </c>
      <c r="P31" s="23">
        <f t="shared" si="31"/>
        <v>0.5262896825</v>
      </c>
    </row>
    <row r="32" ht="12.75" customHeight="1">
      <c r="A32" s="28"/>
      <c r="B32" s="18" t="s">
        <v>20</v>
      </c>
      <c r="C32" s="19"/>
      <c r="D32" s="25">
        <v>72.5</v>
      </c>
      <c r="E32" s="25">
        <f t="shared" si="11"/>
        <v>-41.5</v>
      </c>
      <c r="F32" s="25">
        <f t="shared" si="3"/>
        <v>2.416666667</v>
      </c>
      <c r="G32" s="25">
        <f t="shared" si="4"/>
        <v>145</v>
      </c>
      <c r="H32" s="25">
        <f t="shared" si="5"/>
        <v>1045</v>
      </c>
      <c r="I32" s="25">
        <f t="shared" si="6"/>
        <v>17.41666667</v>
      </c>
      <c r="J32" s="25">
        <f t="shared" si="7"/>
        <v>0.1006944444</v>
      </c>
      <c r="K32" s="25">
        <f t="shared" si="8"/>
        <v>0.1006944444</v>
      </c>
      <c r="L32" s="20">
        <f t="shared" si="12"/>
        <v>4</v>
      </c>
      <c r="M32" s="25">
        <f t="shared" si="9"/>
        <v>20</v>
      </c>
      <c r="N32" s="23">
        <f t="shared" ref="N32:P32" si="32">($N$41*24+$D32/N$40)/24</f>
        <v>0.5378289474</v>
      </c>
      <c r="O32" s="23">
        <f t="shared" si="32"/>
        <v>0.5338541667</v>
      </c>
      <c r="P32" s="23">
        <f t="shared" si="32"/>
        <v>0.5302579365</v>
      </c>
    </row>
    <row r="33" ht="12.75" customHeight="1">
      <c r="A33" s="10"/>
      <c r="B33" s="11" t="s">
        <v>25</v>
      </c>
      <c r="C33" s="19"/>
      <c r="D33" s="21">
        <v>74.0</v>
      </c>
      <c r="E33" s="25">
        <f t="shared" si="11"/>
        <v>-43</v>
      </c>
      <c r="F33" s="25">
        <f t="shared" si="3"/>
        <v>2.466666667</v>
      </c>
      <c r="G33" s="25">
        <f t="shared" si="4"/>
        <v>148</v>
      </c>
      <c r="H33" s="25">
        <f t="shared" si="5"/>
        <v>1048</v>
      </c>
      <c r="I33" s="25">
        <f t="shared" si="6"/>
        <v>17.46666667</v>
      </c>
      <c r="J33" s="25">
        <f t="shared" si="7"/>
        <v>0.1027777778</v>
      </c>
      <c r="K33" s="25">
        <f t="shared" si="8"/>
        <v>0.1027777778</v>
      </c>
      <c r="L33" s="20">
        <f t="shared" si="12"/>
        <v>1.5</v>
      </c>
      <c r="M33" s="25">
        <f t="shared" si="9"/>
        <v>18.5</v>
      </c>
      <c r="N33" s="23">
        <f t="shared" ref="N33:P33" si="33">($N$41*24+$D33/N$40)/24</f>
        <v>0.5394736842</v>
      </c>
      <c r="O33" s="23">
        <f t="shared" si="33"/>
        <v>0.5354166667</v>
      </c>
      <c r="P33" s="23">
        <f t="shared" si="33"/>
        <v>0.5317460317</v>
      </c>
    </row>
    <row r="34" ht="12.75" customHeight="1">
      <c r="A34" s="10"/>
      <c r="B34" s="18" t="s">
        <v>17</v>
      </c>
      <c r="C34" s="19"/>
      <c r="D34" s="21">
        <v>76.0</v>
      </c>
      <c r="E34" s="25">
        <f t="shared" si="11"/>
        <v>-45</v>
      </c>
      <c r="F34" s="25">
        <f t="shared" si="3"/>
        <v>2.533333333</v>
      </c>
      <c r="G34" s="25">
        <f t="shared" si="4"/>
        <v>152</v>
      </c>
      <c r="H34" s="25">
        <f t="shared" si="5"/>
        <v>1052</v>
      </c>
      <c r="I34" s="25">
        <f t="shared" si="6"/>
        <v>17.53333333</v>
      </c>
      <c r="J34" s="25">
        <f t="shared" si="7"/>
        <v>0.1055555556</v>
      </c>
      <c r="K34" s="25">
        <f t="shared" si="8"/>
        <v>0.1055555556</v>
      </c>
      <c r="L34" s="20">
        <f t="shared" si="12"/>
        <v>2</v>
      </c>
      <c r="M34" s="25">
        <f t="shared" si="9"/>
        <v>16.5</v>
      </c>
      <c r="N34" s="23">
        <f t="shared" ref="N34:P34" si="34">($N$41*24+$D34/N$40)/24</f>
        <v>0.5416666667</v>
      </c>
      <c r="O34" s="23">
        <f t="shared" si="34"/>
        <v>0.5375</v>
      </c>
      <c r="P34" s="23">
        <f t="shared" si="34"/>
        <v>0.5337301587</v>
      </c>
    </row>
    <row r="35" ht="12.75" customHeight="1">
      <c r="A35" s="28"/>
      <c r="B35" s="18" t="s">
        <v>18</v>
      </c>
      <c r="C35" s="19"/>
      <c r="D35" s="25">
        <v>80.0</v>
      </c>
      <c r="E35" s="25">
        <f t="shared" si="11"/>
        <v>-49</v>
      </c>
      <c r="F35" s="25">
        <f t="shared" si="3"/>
        <v>2.666666667</v>
      </c>
      <c r="G35" s="25">
        <f t="shared" si="4"/>
        <v>160</v>
      </c>
      <c r="H35" s="25">
        <f t="shared" si="5"/>
        <v>1060</v>
      </c>
      <c r="I35" s="25">
        <f t="shared" si="6"/>
        <v>17.66666667</v>
      </c>
      <c r="J35" s="25">
        <f t="shared" si="7"/>
        <v>0.1111111111</v>
      </c>
      <c r="K35" s="25">
        <f t="shared" si="8"/>
        <v>0.1111111111</v>
      </c>
      <c r="L35" s="20">
        <f t="shared" si="12"/>
        <v>4</v>
      </c>
      <c r="M35" s="25">
        <f t="shared" si="9"/>
        <v>12.5</v>
      </c>
      <c r="N35" s="23">
        <f t="shared" ref="N35:P35" si="35">($N$41*24+$D35/N$40)/24</f>
        <v>0.5460526316</v>
      </c>
      <c r="O35" s="23">
        <f t="shared" si="35"/>
        <v>0.5416666667</v>
      </c>
      <c r="P35" s="23">
        <f t="shared" si="35"/>
        <v>0.5376984127</v>
      </c>
    </row>
    <row r="36" ht="12.75" customHeight="1">
      <c r="A36" s="28"/>
      <c r="B36" s="18" t="s">
        <v>19</v>
      </c>
      <c r="C36" s="19"/>
      <c r="D36" s="25">
        <v>87.0</v>
      </c>
      <c r="E36" s="25">
        <f t="shared" si="11"/>
        <v>-56</v>
      </c>
      <c r="F36" s="25">
        <f t="shared" si="3"/>
        <v>2.9</v>
      </c>
      <c r="G36" s="25">
        <f t="shared" si="4"/>
        <v>174</v>
      </c>
      <c r="H36" s="25">
        <f t="shared" si="5"/>
        <v>1074</v>
      </c>
      <c r="I36" s="25">
        <f t="shared" si="6"/>
        <v>17.9</v>
      </c>
      <c r="J36" s="25">
        <f t="shared" si="7"/>
        <v>0.1208333333</v>
      </c>
      <c r="K36" s="25">
        <f t="shared" si="8"/>
        <v>0.1208333333</v>
      </c>
      <c r="L36" s="20">
        <f t="shared" si="12"/>
        <v>7</v>
      </c>
      <c r="M36" s="25">
        <f t="shared" si="9"/>
        <v>5.5</v>
      </c>
      <c r="N36" s="23">
        <f t="shared" ref="N36:P36" si="36">($N$41*24+$D36/N$40)/24</f>
        <v>0.5537280702</v>
      </c>
      <c r="O36" s="23">
        <f t="shared" si="36"/>
        <v>0.5489583333</v>
      </c>
      <c r="P36" s="23">
        <f t="shared" si="36"/>
        <v>0.5446428571</v>
      </c>
    </row>
    <row r="37" ht="12.75" customHeight="1">
      <c r="A37" s="28"/>
      <c r="B37" s="18" t="s">
        <v>20</v>
      </c>
      <c r="C37" s="19"/>
      <c r="D37" s="25">
        <v>91.0</v>
      </c>
      <c r="E37" s="25">
        <f t="shared" si="11"/>
        <v>-60</v>
      </c>
      <c r="F37" s="25">
        <f t="shared" si="3"/>
        <v>3.033333333</v>
      </c>
      <c r="G37" s="25">
        <f t="shared" si="4"/>
        <v>182</v>
      </c>
      <c r="H37" s="25">
        <f t="shared" si="5"/>
        <v>1082</v>
      </c>
      <c r="I37" s="25">
        <f t="shared" si="6"/>
        <v>18.03333333</v>
      </c>
      <c r="J37" s="25">
        <f t="shared" si="7"/>
        <v>0.1263888889</v>
      </c>
      <c r="K37" s="25">
        <f t="shared" si="8"/>
        <v>0.1263888889</v>
      </c>
      <c r="L37" s="20">
        <f t="shared" si="12"/>
        <v>4</v>
      </c>
      <c r="M37" s="25">
        <f t="shared" si="9"/>
        <v>1.5</v>
      </c>
      <c r="N37" s="23">
        <f t="shared" ref="N37:P37" si="37">($N$41*24+$D37/N$40)/24</f>
        <v>0.5581140351</v>
      </c>
      <c r="O37" s="23">
        <f t="shared" si="37"/>
        <v>0.553125</v>
      </c>
      <c r="P37" s="23">
        <f t="shared" si="37"/>
        <v>0.5486111111</v>
      </c>
    </row>
    <row r="38" ht="12.75" customHeight="1">
      <c r="A38" s="28"/>
      <c r="B38" s="11" t="s">
        <v>26</v>
      </c>
      <c r="C38" s="19"/>
      <c r="D38" s="25">
        <v>92.5</v>
      </c>
      <c r="E38" s="25">
        <f t="shared" si="11"/>
        <v>-61.5</v>
      </c>
      <c r="F38" s="25">
        <f t="shared" si="3"/>
        <v>3.083333333</v>
      </c>
      <c r="G38" s="25">
        <f t="shared" si="4"/>
        <v>185</v>
      </c>
      <c r="H38" s="25">
        <f t="shared" si="5"/>
        <v>1085</v>
      </c>
      <c r="I38" s="25">
        <f t="shared" si="6"/>
        <v>18.08333333</v>
      </c>
      <c r="J38" s="25">
        <f t="shared" si="7"/>
        <v>0.1284722222</v>
      </c>
      <c r="K38" s="25">
        <f t="shared" si="8"/>
        <v>0.1284722222</v>
      </c>
      <c r="L38" s="20">
        <f t="shared" si="12"/>
        <v>1.5</v>
      </c>
      <c r="M38" s="25">
        <f t="shared" si="9"/>
        <v>0</v>
      </c>
      <c r="N38" s="23">
        <f t="shared" ref="N38:P38" si="38">($N$41*24+$D38/N$40)/24</f>
        <v>0.5597587719</v>
      </c>
      <c r="O38" s="23">
        <f t="shared" si="38"/>
        <v>0.5546875</v>
      </c>
      <c r="P38" s="23">
        <f t="shared" si="38"/>
        <v>0.5500992063</v>
      </c>
    </row>
    <row r="39" ht="12.75" customHeight="1">
      <c r="B39" s="29" t="s">
        <v>27</v>
      </c>
      <c r="C39" s="30"/>
      <c r="D39" s="31">
        <v>92.5</v>
      </c>
      <c r="E39" s="32"/>
      <c r="F39" s="32"/>
      <c r="G39" s="32"/>
      <c r="H39" s="32"/>
      <c r="I39" s="32"/>
      <c r="J39" s="32"/>
      <c r="K39" s="33"/>
      <c r="L39" s="33"/>
      <c r="M39" s="33"/>
      <c r="N39" s="33"/>
      <c r="O39" s="33"/>
      <c r="P39" s="33"/>
    </row>
    <row r="40" ht="12.75" customHeight="1">
      <c r="B40" s="34" t="s">
        <v>28</v>
      </c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>
        <v>38.0</v>
      </c>
      <c r="O40" s="35">
        <v>40.0</v>
      </c>
      <c r="P40" s="35">
        <v>42.0</v>
      </c>
    </row>
    <row r="41" ht="12.75" customHeight="1">
      <c r="B41" s="34" t="s">
        <v>29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6">
        <v>0.4583333333333333</v>
      </c>
      <c r="O41" s="35"/>
      <c r="P41" s="35"/>
    </row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rintOptions/>
  <pageMargins bottom="0.51" footer="0.0" header="0.0" left="0.38" right="0.19" top="0.14"/>
  <pageSetup paperSize="9" orientation="portrait"/>
  <drawing r:id="rId2"/>
  <legacyDrawing r:id="rId3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2003-03-03T18:08:27Z</dcterms:created>
  <dc:creator>C.E.A. CAMP RODÓ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BCO_ScreenResolution">
    <vt:lpwstr>96 96 1920 1080</vt:lpwstr>
  </property>
</Properties>
</file>